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 activeTab="1"/>
  </bookViews>
  <sheets>
    <sheet name="VALORES UNITARIOS POR SERVICIO" sheetId="2" r:id="rId1"/>
    <sheet name="CALCULO DE PRESUPUESTO OFICIAL" sheetId="4" r:id="rId2"/>
  </sheets>
  <calcPr calcId="124519"/>
</workbook>
</file>

<file path=xl/calcChain.xml><?xml version="1.0" encoding="utf-8"?>
<calcChain xmlns="http://schemas.openxmlformats.org/spreadsheetml/2006/main">
  <c r="H14" i="2"/>
  <c r="E7" l="1"/>
  <c r="H7" s="1"/>
  <c r="E6"/>
  <c r="H6" s="1"/>
  <c r="F14" i="4" s="1"/>
  <c r="H12" i="2"/>
  <c r="H10"/>
  <c r="F10" i="4" s="1"/>
  <c r="G10" s="1"/>
  <c r="H11" i="2"/>
  <c r="H9"/>
  <c r="F6" i="4" s="1"/>
  <c r="G6" s="1"/>
  <c r="F11"/>
  <c r="G11" s="1"/>
  <c r="H13" i="2"/>
  <c r="F20" i="4"/>
  <c r="G20" s="1"/>
  <c r="G22" s="1"/>
  <c r="F12"/>
  <c r="G12" s="1"/>
  <c r="G13" l="1"/>
  <c r="F7"/>
  <c r="G7" s="1"/>
  <c r="F16"/>
  <c r="G16" s="1"/>
  <c r="G14"/>
  <c r="F18"/>
  <c r="G18" s="1"/>
  <c r="G19" s="1"/>
  <c r="F15"/>
  <c r="G15" s="1"/>
  <c r="H8" i="2"/>
  <c r="F8" i="4" s="1"/>
  <c r="G8" s="1"/>
  <c r="G9" l="1"/>
  <c r="G17"/>
  <c r="G23" l="1"/>
</calcChain>
</file>

<file path=xl/sharedStrings.xml><?xml version="1.0" encoding="utf-8"?>
<sst xmlns="http://schemas.openxmlformats.org/spreadsheetml/2006/main" count="72" uniqueCount="55">
  <si>
    <t>PRODUCTO</t>
  </si>
  <si>
    <t>VIDEOCONFERENCIA INTERNACIONAL</t>
  </si>
  <si>
    <t>ESTUDIO DE GRABACIÓN</t>
  </si>
  <si>
    <t>UNIDAD DE COTIZACIÓN</t>
  </si>
  <si>
    <t>MES</t>
  </si>
  <si>
    <t>CANAL DE TELEVISIÓN POR INTERNET (WEB TV).</t>
  </si>
  <si>
    <t>EVENTO</t>
  </si>
  <si>
    <r>
      <t xml:space="preserve">TRANSMISIÓN DE EVENTOS DE 4 HORAS EN VIVO VÍA STREAMING  , </t>
    </r>
    <r>
      <rPr>
        <b/>
        <sz val="10"/>
        <color theme="1"/>
        <rFont val="Calibri"/>
        <family val="2"/>
        <scheme val="minor"/>
      </rPr>
      <t>SIN TRADUCCIÓN SIMULTANEA.</t>
    </r>
  </si>
  <si>
    <r>
      <t xml:space="preserve">TRANSMISIÓN DE EVENTOS DE 8 HORAS EN VIVO VÍA STREAMING, </t>
    </r>
    <r>
      <rPr>
        <b/>
        <sz val="10"/>
        <color theme="1"/>
        <rFont val="Calibri"/>
        <family val="2"/>
        <scheme val="minor"/>
      </rPr>
      <t>SIN TRADUCCIÓN SIMULTANEA.</t>
    </r>
  </si>
  <si>
    <r>
      <t xml:space="preserve">TRANSMISIÓN DE EVENTOS  DE 4 HORAS EN VIVO VÍA STREAMING, </t>
    </r>
    <r>
      <rPr>
        <b/>
        <sz val="10"/>
        <color theme="1"/>
        <rFont val="Calibri"/>
        <family val="2"/>
        <scheme val="minor"/>
      </rPr>
      <t>CON TRADUCCIÓN SIMULTANEA</t>
    </r>
  </si>
  <si>
    <r>
      <t xml:space="preserve">TRANSMISIÓN DE EVENTOS DE 8 HORAS EN VIVO  VÍA STREAMING, </t>
    </r>
    <r>
      <rPr>
        <b/>
        <sz val="10"/>
        <color theme="1"/>
        <rFont val="Calibri"/>
        <family val="2"/>
        <scheme val="minor"/>
      </rPr>
      <t>CON TRADUCCIÓN SIMULTANEA</t>
    </r>
  </si>
  <si>
    <t>VALOR UNITARIO INCLUIDO IVA</t>
  </si>
  <si>
    <t>N.A</t>
  </si>
  <si>
    <t>ÁREA</t>
  </si>
  <si>
    <t>CANTIDAD DE EVENTOS</t>
  </si>
  <si>
    <t>OFICINA DE INVESTIGACIONES</t>
  </si>
  <si>
    <t>OFICINA DE COMUNICACIONES</t>
  </si>
  <si>
    <t>SUBDIRECCIÓN DE PRODUCCIÓN DE INSTRUMENTOS</t>
  </si>
  <si>
    <t>TOTAL INCLUIDO IVA</t>
  </si>
  <si>
    <t>SUBDIRECCIÓN DE DISEÑO DE INSTRUMENTOS</t>
  </si>
  <si>
    <t>1. Alineación examen saber 11°
2. Resultados 3°, 5° y 9° 2013
3. Rendición de cuentas
4. Taller para periodistas sobre como interpretar resultados.
5. Taller para secretarios de educación sobre  cómo interpretar resultados</t>
  </si>
  <si>
    <t>DESCRIPCIÓN</t>
  </si>
  <si>
    <t xml:space="preserve">Video sobre características de SABER 11 y orientaciones sobre la lectura e interpretación de los resultados de las pruebas </t>
  </si>
  <si>
    <t xml:space="preserve">• Charla sobre características de SABER PRO y orientaciones sobre la lectura e interpretación de los resultados de las pruebas
• Charla sobre características de SABER 3o., 5o. y 9o. y orientaciones sobre la lectura e interpretación de los resultados de las pruebas </t>
  </si>
  <si>
    <t>Taller de coaching</t>
  </si>
  <si>
    <t>GRABACIÓN DE EVENTOS DE 4 HORAS (SIN TRANSMISIÓN).</t>
  </si>
  <si>
    <t>GRABACIÓN DE EVENTOS DE 8 HORAS (SIN TRANSMISIÓN).</t>
  </si>
  <si>
    <t>Seminario Internacional de Investigación (Dos días)</t>
  </si>
  <si>
    <t>PRODUCTO  3 - TRANSMISIÓN DE EVENTOS DE 8 HORAS EN VIVO VÍA STREAMING  , CON TRADUCCIÓN SIMULTANEA.</t>
  </si>
  <si>
    <t>TOTAL INCLUIDO IVA OFICINA DE INVESTIGACIONES</t>
  </si>
  <si>
    <t>TOTAL INCLUIDO IVA OFICINA DE COMUNICACIONES</t>
  </si>
  <si>
    <t>Charla sobre características de SABER 11 por componentes</t>
  </si>
  <si>
    <t>Calificación pregunta abierta corta de Saber 11</t>
  </si>
  <si>
    <t>NUMERO DE SERVICIO EN ANEXO TÉCNICO</t>
  </si>
  <si>
    <t>SERVICIO  3 - TRANSMISIÓN DE EVENTOS DE 4 HORAS EN VIVO VÍA STREAMING  , SIN TRADUCCIÓN SIMULTANEA.</t>
  </si>
  <si>
    <t>SERVICIO 3 - TRANSMISIÓN DE EVENTOS DE 8 HORAS EN VIVO VÍA STREAMING  , SIN TRADUCCIÓN SIMULTANEA.</t>
  </si>
  <si>
    <t>SERVICIO 2 - CANAL DE TELEVISIÓN POR INTERNET (WEB TV)</t>
  </si>
  <si>
    <t>SERVICIO</t>
  </si>
  <si>
    <t>TOTAL INCLUIDO IVA SUBDIRECCIÓN DE ANÁLISIS Y DIVULGACIÓN</t>
  </si>
  <si>
    <t>SUBDIRECCIÓN DE ANÁLISIS Y DIVULGACIÓN</t>
  </si>
  <si>
    <t>TOTAL INCLUIDO IVA SUBDIRECCIÓN DE DISEÑO DE INSTRUMENTOS</t>
  </si>
  <si>
    <t>TOTAL INCLUIDO IVA SUBDIRECCIÓN DE PRODUCCIÓN DE INSTRUMENTOS</t>
  </si>
  <si>
    <t xml:space="preserve"> Seminario Internacional de Investigación.</t>
  </si>
  <si>
    <t>SERVICIO 4 - VIDEOCONFERENCIA INTERNACIONAL CON STREAMING</t>
  </si>
  <si>
    <t>SERVICIO 5- ESTUDIO DE GRABACIÓN.</t>
  </si>
  <si>
    <t>SERVICIO 5 - ESTUDIO DE GRABACIÓN</t>
  </si>
  <si>
    <t>VALOR UNITARIO INCLUIDO  IVA</t>
  </si>
  <si>
    <t xml:space="preserve">SERVICIO 1 -  GRABACIÓN DE EVENTOS </t>
  </si>
  <si>
    <t>CALCULO DEL PRESUPUESTO OFICIAL</t>
  </si>
  <si>
    <t xml:space="preserve"> EMPRESA A</t>
  </si>
  <si>
    <t>EMPRESA B</t>
  </si>
  <si>
    <t>EMPRESA C</t>
  </si>
  <si>
    <t>EMPRESA D</t>
  </si>
  <si>
    <t>VALOR UNITARIO PROMEDIO INCLUIDO IVA POR SERVICIO</t>
  </si>
  <si>
    <t>CONSOLIDADO ESTUDIO DE MERCADO - ICFES CP-XXX-2014</t>
  </si>
</sst>
</file>

<file path=xl/styles.xml><?xml version="1.0" encoding="utf-8"?>
<styleSheet xmlns="http://schemas.openxmlformats.org/spreadsheetml/2006/main">
  <numFmts count="1">
    <numFmt numFmtId="164" formatCode="_-[$$-240A]\ * #,##0_ ;_-[$$-240A]\ * \-#,##0\ ;_-[$$-240A]\ * &quot;-&quot;_ ;_-@_ 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/>
    <xf numFmtId="0" fontId="8" fillId="0" borderId="1" xfId="0" applyFont="1" applyBorder="1"/>
    <xf numFmtId="164" fontId="4" fillId="0" borderId="1" xfId="0" applyNumberFormat="1" applyFont="1" applyFill="1" applyBorder="1" applyProtection="1">
      <protection locked="0"/>
    </xf>
    <xf numFmtId="164" fontId="4" fillId="0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4" borderId="1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11" fillId="6" borderId="1" xfId="0" applyNumberFormat="1" applyFont="1" applyFill="1" applyBorder="1" applyAlignment="1">
      <alignment horizontal="left" vertical="top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3" fillId="0" borderId="1" xfId="0" applyNumberFormat="1" applyFont="1" applyBorder="1"/>
    <xf numFmtId="0" fontId="12" fillId="6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left" vertical="center" wrapText="1"/>
    </xf>
    <xf numFmtId="2" fontId="12" fillId="6" borderId="4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vertical="center"/>
    </xf>
    <xf numFmtId="164" fontId="0" fillId="10" borderId="1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1" fillId="6" borderId="3" xfId="0" applyNumberFormat="1" applyFont="1" applyFill="1" applyBorder="1" applyAlignment="1">
      <alignment horizontal="center" vertical="center" wrapText="1"/>
    </xf>
    <xf numFmtId="2" fontId="11" fillId="6" borderId="6" xfId="0" applyNumberFormat="1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topLeftCell="A4" zoomScale="60" zoomScaleNormal="60" workbookViewId="0">
      <selection activeCell="H14" sqref="H14"/>
    </sheetView>
  </sheetViews>
  <sheetFormatPr baseColWidth="10" defaultRowHeight="15"/>
  <cols>
    <col min="1" max="1" width="18" customWidth="1"/>
    <col min="2" max="2" width="55.140625" customWidth="1"/>
    <col min="3" max="3" width="17.85546875" customWidth="1"/>
    <col min="4" max="4" width="36" customWidth="1"/>
    <col min="5" max="5" width="51.5703125" customWidth="1"/>
    <col min="6" max="6" width="28.42578125" customWidth="1"/>
    <col min="7" max="7" width="34.85546875" customWidth="1"/>
    <col min="8" max="8" width="26.5703125" customWidth="1"/>
    <col min="10" max="10" width="11.7109375" bestFit="1" customWidth="1"/>
    <col min="11" max="11" width="13" bestFit="1" customWidth="1"/>
  </cols>
  <sheetData>
    <row r="2" spans="1:11" ht="23.25">
      <c r="A2" s="59" t="s">
        <v>54</v>
      </c>
      <c r="B2" s="59"/>
      <c r="C2" s="59"/>
      <c r="D2" s="59"/>
      <c r="E2" s="59"/>
      <c r="F2" s="59"/>
      <c r="G2" s="59"/>
      <c r="H2" s="59"/>
    </row>
    <row r="3" spans="1:11">
      <c r="A3" s="63"/>
      <c r="B3" s="63"/>
      <c r="C3" s="63"/>
      <c r="D3" s="63"/>
    </row>
    <row r="4" spans="1:11" ht="66.75" customHeight="1">
      <c r="A4" s="62" t="s">
        <v>33</v>
      </c>
      <c r="B4" s="61" t="s">
        <v>0</v>
      </c>
      <c r="C4" s="60" t="s">
        <v>3</v>
      </c>
      <c r="D4" s="20" t="s">
        <v>49</v>
      </c>
      <c r="E4" s="15" t="s">
        <v>50</v>
      </c>
      <c r="F4" s="56" t="s">
        <v>51</v>
      </c>
      <c r="G4" s="15" t="s">
        <v>52</v>
      </c>
      <c r="H4" s="58" t="s">
        <v>53</v>
      </c>
    </row>
    <row r="5" spans="1:11" ht="85.5" customHeight="1">
      <c r="A5" s="62"/>
      <c r="B5" s="61"/>
      <c r="C5" s="60"/>
      <c r="D5" s="23" t="s">
        <v>11</v>
      </c>
      <c r="E5" s="23" t="s">
        <v>11</v>
      </c>
      <c r="F5" s="23" t="s">
        <v>11</v>
      </c>
      <c r="G5" s="23" t="s">
        <v>11</v>
      </c>
      <c r="H5" s="58"/>
    </row>
    <row r="6" spans="1:11" ht="85.5" customHeight="1">
      <c r="A6" s="25">
        <v>1</v>
      </c>
      <c r="B6" s="39" t="s">
        <v>25</v>
      </c>
      <c r="C6" s="24" t="s">
        <v>6</v>
      </c>
      <c r="D6" s="40">
        <v>2500000</v>
      </c>
      <c r="E6" s="40">
        <f>1400000*1.16</f>
        <v>1624000</v>
      </c>
      <c r="F6" s="40">
        <v>1200000</v>
      </c>
      <c r="G6" s="40">
        <v>2130000</v>
      </c>
      <c r="H6" s="40">
        <f>AVERAGE(G6,F6,E6,D6)</f>
        <v>1863500</v>
      </c>
    </row>
    <row r="7" spans="1:11" ht="85.5" customHeight="1">
      <c r="A7" s="25">
        <v>1</v>
      </c>
      <c r="B7" s="39" t="s">
        <v>26</v>
      </c>
      <c r="C7" s="24" t="s">
        <v>6</v>
      </c>
      <c r="D7" s="14">
        <v>4000000</v>
      </c>
      <c r="E7" s="40">
        <f>1500000*1.16</f>
        <v>1739999.9999999998</v>
      </c>
      <c r="F7" s="40">
        <v>1200000</v>
      </c>
      <c r="G7" s="40">
        <v>2420000</v>
      </c>
      <c r="H7" s="40">
        <f>AVERAGE(D7,E7,F7,G7)</f>
        <v>2340000</v>
      </c>
    </row>
    <row r="8" spans="1:11" ht="114.75" customHeight="1">
      <c r="A8" s="8">
        <v>2</v>
      </c>
      <c r="B8" s="9" t="s">
        <v>5</v>
      </c>
      <c r="C8" s="4" t="s">
        <v>4</v>
      </c>
      <c r="D8" s="14">
        <v>13920000</v>
      </c>
      <c r="E8" s="16">
        <v>11600000</v>
      </c>
      <c r="F8" s="17">
        <v>9800000</v>
      </c>
      <c r="G8" s="19">
        <v>3928920</v>
      </c>
      <c r="H8" s="16">
        <f>AVERAGE(D8,E8,F8)</f>
        <v>11773333.333333334</v>
      </c>
    </row>
    <row r="9" spans="1:11" ht="30" customHeight="1">
      <c r="A9" s="3">
        <v>3</v>
      </c>
      <c r="B9" s="10" t="s">
        <v>7</v>
      </c>
      <c r="C9" s="4" t="s">
        <v>6</v>
      </c>
      <c r="D9" s="14">
        <v>6960000</v>
      </c>
      <c r="E9" s="16">
        <v>6960000</v>
      </c>
      <c r="F9" s="54">
        <v>2500000</v>
      </c>
      <c r="G9" s="16">
        <v>4582000</v>
      </c>
      <c r="H9" s="16">
        <f>AVERAGE(G9,F9,E9,D9)</f>
        <v>5250500</v>
      </c>
    </row>
    <row r="10" spans="1:11" ht="30" customHeight="1">
      <c r="A10" s="3">
        <v>3</v>
      </c>
      <c r="B10" s="10" t="s">
        <v>8</v>
      </c>
      <c r="C10" s="4" t="s">
        <v>6</v>
      </c>
      <c r="D10" s="14">
        <v>9280000</v>
      </c>
      <c r="E10" s="16">
        <v>8120000</v>
      </c>
      <c r="F10" s="54">
        <v>2500000</v>
      </c>
      <c r="G10" s="16">
        <v>5220000</v>
      </c>
      <c r="H10" s="16">
        <f>AVERAGE(G10,F10,E10)</f>
        <v>5280000</v>
      </c>
    </row>
    <row r="11" spans="1:11" ht="30" customHeight="1">
      <c r="A11" s="3">
        <v>3</v>
      </c>
      <c r="B11" s="10" t="s">
        <v>9</v>
      </c>
      <c r="C11" s="4" t="s">
        <v>6</v>
      </c>
      <c r="D11" s="14">
        <v>12760000</v>
      </c>
      <c r="E11" s="16">
        <v>7540000</v>
      </c>
      <c r="F11" s="54">
        <v>2500000</v>
      </c>
      <c r="G11" s="16">
        <v>6496000</v>
      </c>
      <c r="H11" s="16">
        <f>AVERAGE(G11,F11,E11)</f>
        <v>5512000</v>
      </c>
      <c r="K11" s="22"/>
    </row>
    <row r="12" spans="1:11" ht="30" customHeight="1">
      <c r="A12" s="3">
        <v>3</v>
      </c>
      <c r="B12" s="10" t="s">
        <v>10</v>
      </c>
      <c r="C12" s="4" t="s">
        <v>6</v>
      </c>
      <c r="D12" s="14">
        <v>15080000</v>
      </c>
      <c r="E12" s="16">
        <v>8700000</v>
      </c>
      <c r="F12" s="54">
        <v>2500000</v>
      </c>
      <c r="G12" s="16">
        <v>6496000</v>
      </c>
      <c r="H12" s="16">
        <f>AVERAGE(G12,F12,E12)</f>
        <v>5898666.666666667</v>
      </c>
    </row>
    <row r="13" spans="1:11" ht="30" customHeight="1">
      <c r="A13" s="5">
        <v>4</v>
      </c>
      <c r="B13" s="12" t="s">
        <v>1</v>
      </c>
      <c r="C13" s="7" t="s">
        <v>6</v>
      </c>
      <c r="D13" s="13">
        <v>17400000</v>
      </c>
      <c r="E13" s="16">
        <v>17400000</v>
      </c>
      <c r="F13" s="18" t="s">
        <v>12</v>
      </c>
      <c r="G13" s="16">
        <v>26216000</v>
      </c>
      <c r="H13" s="16">
        <f>AVERAGE(D13,E13)</f>
        <v>17400000</v>
      </c>
    </row>
    <row r="14" spans="1:11" ht="30" customHeight="1">
      <c r="A14" s="6">
        <v>5</v>
      </c>
      <c r="B14" s="11" t="s">
        <v>2</v>
      </c>
      <c r="C14" s="7" t="s">
        <v>6</v>
      </c>
      <c r="D14" s="21">
        <v>5800000</v>
      </c>
      <c r="E14" s="17">
        <v>4640000</v>
      </c>
      <c r="F14" s="18" t="s">
        <v>12</v>
      </c>
      <c r="G14" s="19">
        <v>42804000</v>
      </c>
      <c r="H14" s="16">
        <f>E14</f>
        <v>4640000</v>
      </c>
    </row>
    <row r="18" spans="4:4">
      <c r="D18" s="2"/>
    </row>
    <row r="19" spans="4:4">
      <c r="D19" s="2"/>
    </row>
    <row r="20" spans="4:4">
      <c r="D20" s="2"/>
    </row>
    <row r="21" spans="4:4">
      <c r="D21" s="1"/>
    </row>
  </sheetData>
  <mergeCells count="6">
    <mergeCell ref="H4:H5"/>
    <mergeCell ref="A2:H2"/>
    <mergeCell ref="C4:C5"/>
    <mergeCell ref="B4:B5"/>
    <mergeCell ref="A4:A5"/>
    <mergeCell ref="A3:D3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4"/>
  <sheetViews>
    <sheetView tabSelected="1" topLeftCell="A16" zoomScale="80" zoomScaleNormal="80" workbookViewId="0">
      <selection activeCell="G29" sqref="G29"/>
    </sheetView>
  </sheetViews>
  <sheetFormatPr baseColWidth="10" defaultRowHeight="15"/>
  <cols>
    <col min="1" max="1" width="18.42578125" customWidth="1"/>
    <col min="2" max="2" width="32" customWidth="1"/>
    <col min="3" max="3" width="32.7109375" customWidth="1"/>
    <col min="4" max="4" width="27.85546875" customWidth="1"/>
    <col min="5" max="5" width="21.28515625" customWidth="1"/>
    <col min="6" max="6" width="22.5703125" customWidth="1"/>
    <col min="7" max="7" width="28.42578125" customWidth="1"/>
    <col min="8" max="8" width="16.28515625" customWidth="1"/>
    <col min="9" max="9" width="15.5703125" customWidth="1"/>
  </cols>
  <sheetData>
    <row r="2" spans="1:11" ht="18.75">
      <c r="A2" s="64" t="s">
        <v>48</v>
      </c>
      <c r="B2" s="64"/>
      <c r="C2" s="64"/>
      <c r="D2" s="64"/>
      <c r="E2" s="64"/>
      <c r="F2" s="64"/>
      <c r="G2" s="64"/>
    </row>
    <row r="5" spans="1:11" ht="30">
      <c r="A5" s="65" t="s">
        <v>13</v>
      </c>
      <c r="B5" s="65"/>
      <c r="C5" s="26" t="s">
        <v>21</v>
      </c>
      <c r="D5" s="46" t="s">
        <v>37</v>
      </c>
      <c r="E5" s="27" t="s">
        <v>14</v>
      </c>
      <c r="F5" s="27" t="s">
        <v>46</v>
      </c>
      <c r="G5" s="44" t="s">
        <v>18</v>
      </c>
    </row>
    <row r="6" spans="1:11" ht="82.5" customHeight="1">
      <c r="A6" s="68" t="s">
        <v>16</v>
      </c>
      <c r="B6" s="69"/>
      <c r="C6" s="28" t="s">
        <v>20</v>
      </c>
      <c r="D6" s="29" t="s">
        <v>34</v>
      </c>
      <c r="E6" s="30">
        <v>4</v>
      </c>
      <c r="F6" s="18">
        <f>'VALORES UNITARIOS POR SERVICIO'!H9</f>
        <v>5250500</v>
      </c>
      <c r="G6" s="18">
        <f>F6*E6</f>
        <v>21002000</v>
      </c>
    </row>
    <row r="7" spans="1:11" ht="88.5" customHeight="1">
      <c r="A7" s="70"/>
      <c r="B7" s="71"/>
      <c r="C7" s="28" t="s">
        <v>20</v>
      </c>
      <c r="D7" s="31" t="s">
        <v>44</v>
      </c>
      <c r="E7" s="30">
        <v>3</v>
      </c>
      <c r="F7" s="18">
        <f>'VALORES UNITARIOS POR SERVICIO'!H14</f>
        <v>4640000</v>
      </c>
      <c r="G7" s="18">
        <f>F7*E7</f>
        <v>13920000</v>
      </c>
      <c r="I7" s="55"/>
      <c r="K7" s="57"/>
    </row>
    <row r="8" spans="1:11" ht="88.5" customHeight="1">
      <c r="A8" s="72"/>
      <c r="B8" s="73"/>
      <c r="C8" s="74" t="s">
        <v>36</v>
      </c>
      <c r="D8" s="75"/>
      <c r="E8" s="30">
        <v>8</v>
      </c>
      <c r="F8" s="18">
        <f>'VALORES UNITARIOS POR SERVICIO'!H8</f>
        <v>11773333.333333334</v>
      </c>
      <c r="G8" s="45">
        <f>F8*E8</f>
        <v>94186666.666666672</v>
      </c>
      <c r="I8" s="55"/>
    </row>
    <row r="9" spans="1:11">
      <c r="A9" s="65" t="s">
        <v>30</v>
      </c>
      <c r="B9" s="65"/>
      <c r="C9" s="65"/>
      <c r="D9" s="65"/>
      <c r="E9" s="65"/>
      <c r="F9" s="66"/>
      <c r="G9" s="49">
        <f>SUM(G6:G8)</f>
        <v>129108666.66666667</v>
      </c>
    </row>
    <row r="10" spans="1:11" ht="59.25" customHeight="1">
      <c r="A10" s="67" t="s">
        <v>15</v>
      </c>
      <c r="B10" s="67"/>
      <c r="C10" s="41" t="s">
        <v>27</v>
      </c>
      <c r="D10" s="29" t="s">
        <v>35</v>
      </c>
      <c r="E10" s="32">
        <v>2</v>
      </c>
      <c r="F10" s="18">
        <f>'VALORES UNITARIOS POR SERVICIO'!H10</f>
        <v>5280000</v>
      </c>
      <c r="G10" s="18">
        <f>E10*F10</f>
        <v>10560000</v>
      </c>
    </row>
    <row r="11" spans="1:11" ht="69" customHeight="1">
      <c r="A11" s="67"/>
      <c r="B11" s="67"/>
      <c r="C11" s="42" t="s">
        <v>27</v>
      </c>
      <c r="D11" s="29" t="s">
        <v>28</v>
      </c>
      <c r="E11" s="33">
        <v>2</v>
      </c>
      <c r="F11" s="18">
        <f>'VALORES UNITARIOS POR SERVICIO'!H12</f>
        <v>5898666.666666667</v>
      </c>
      <c r="G11" s="18">
        <f t="shared" ref="G11" si="0">E11*F11</f>
        <v>11797333.333333334</v>
      </c>
    </row>
    <row r="12" spans="1:11" ht="69" customHeight="1">
      <c r="A12" s="67"/>
      <c r="B12" s="67"/>
      <c r="C12" s="43" t="s">
        <v>42</v>
      </c>
      <c r="D12" s="31" t="s">
        <v>43</v>
      </c>
      <c r="E12" s="32">
        <v>2</v>
      </c>
      <c r="F12" s="18">
        <f>'VALORES UNITARIOS POR SERVICIO'!H13</f>
        <v>17400000</v>
      </c>
      <c r="G12" s="18">
        <f>E12*F12</f>
        <v>34800000</v>
      </c>
    </row>
    <row r="13" spans="1:11">
      <c r="A13" s="83" t="s">
        <v>29</v>
      </c>
      <c r="B13" s="84"/>
      <c r="C13" s="84"/>
      <c r="D13" s="84"/>
      <c r="E13" s="84"/>
      <c r="F13" s="85"/>
      <c r="G13" s="50">
        <f>SUM(G10:G12)</f>
        <v>57157333.333333336</v>
      </c>
    </row>
    <row r="14" spans="1:11" ht="45" customHeight="1">
      <c r="A14" s="93" t="s">
        <v>39</v>
      </c>
      <c r="B14" s="94"/>
      <c r="C14" s="36" t="s">
        <v>22</v>
      </c>
      <c r="D14" s="31" t="s">
        <v>47</v>
      </c>
      <c r="E14" s="32">
        <v>1</v>
      </c>
      <c r="F14" s="34">
        <f>'VALORES UNITARIOS POR SERVICIO'!H6</f>
        <v>1863500</v>
      </c>
      <c r="G14" s="34">
        <f>F14*E14</f>
        <v>1863500</v>
      </c>
    </row>
    <row r="15" spans="1:11" ht="89.25" customHeight="1">
      <c r="A15" s="95"/>
      <c r="B15" s="96"/>
      <c r="C15" s="37" t="s">
        <v>23</v>
      </c>
      <c r="D15" s="31" t="s">
        <v>34</v>
      </c>
      <c r="E15" s="32">
        <v>2</v>
      </c>
      <c r="F15" s="34">
        <f>'VALORES UNITARIOS POR SERVICIO'!H9</f>
        <v>5250500</v>
      </c>
      <c r="G15" s="34">
        <f t="shared" ref="G15:G18" si="1">F15*E15</f>
        <v>10501000</v>
      </c>
    </row>
    <row r="16" spans="1:11" ht="47.25" customHeight="1">
      <c r="A16" s="97"/>
      <c r="B16" s="98"/>
      <c r="C16" s="38" t="s">
        <v>24</v>
      </c>
      <c r="D16" s="31" t="s">
        <v>45</v>
      </c>
      <c r="E16" s="30">
        <v>1</v>
      </c>
      <c r="F16" s="34">
        <f>'VALORES UNITARIOS POR SERVICIO'!H14</f>
        <v>4640000</v>
      </c>
      <c r="G16" s="34">
        <f t="shared" si="1"/>
        <v>4640000</v>
      </c>
    </row>
    <row r="17" spans="1:7" ht="19.5" customHeight="1">
      <c r="A17" s="101" t="s">
        <v>38</v>
      </c>
      <c r="B17" s="102"/>
      <c r="C17" s="102"/>
      <c r="D17" s="102"/>
      <c r="E17" s="102"/>
      <c r="F17" s="103"/>
      <c r="G17" s="51">
        <f>SUM(G14:G16)</f>
        <v>17004500</v>
      </c>
    </row>
    <row r="18" spans="1:7" ht="63" customHeight="1">
      <c r="A18" s="99" t="s">
        <v>19</v>
      </c>
      <c r="B18" s="100"/>
      <c r="C18" s="47" t="s">
        <v>31</v>
      </c>
      <c r="D18" s="31" t="s">
        <v>34</v>
      </c>
      <c r="E18" s="32">
        <v>2</v>
      </c>
      <c r="F18" s="45">
        <f>'VALORES UNITARIOS POR SERVICIO'!H9</f>
        <v>5250500</v>
      </c>
      <c r="G18" s="48">
        <f t="shared" si="1"/>
        <v>10501000</v>
      </c>
    </row>
    <row r="19" spans="1:7">
      <c r="A19" s="86" t="s">
        <v>40</v>
      </c>
      <c r="B19" s="86"/>
      <c r="C19" s="86"/>
      <c r="D19" s="86"/>
      <c r="E19" s="86"/>
      <c r="F19" s="86"/>
      <c r="G19" s="52">
        <f>SUM(G18)</f>
        <v>10501000</v>
      </c>
    </row>
    <row r="20" spans="1:7" ht="79.5" customHeight="1">
      <c r="A20" s="79" t="s">
        <v>17</v>
      </c>
      <c r="B20" s="79"/>
      <c r="C20" s="87" t="s">
        <v>32</v>
      </c>
      <c r="D20" s="89" t="s">
        <v>45</v>
      </c>
      <c r="E20" s="91">
        <v>5</v>
      </c>
      <c r="F20" s="76">
        <f>'VALORES UNITARIOS POR SERVICIO'!H14</f>
        <v>4640000</v>
      </c>
      <c r="G20" s="76">
        <f>F20*E20</f>
        <v>23200000</v>
      </c>
    </row>
    <row r="21" spans="1:7" ht="41.25" customHeight="1">
      <c r="A21" s="79"/>
      <c r="B21" s="79"/>
      <c r="C21" s="88"/>
      <c r="D21" s="90"/>
      <c r="E21" s="92"/>
      <c r="F21" s="77"/>
      <c r="G21" s="77"/>
    </row>
    <row r="22" spans="1:7" ht="22.5" customHeight="1">
      <c r="A22" s="80" t="s">
        <v>41</v>
      </c>
      <c r="B22" s="81"/>
      <c r="C22" s="81"/>
      <c r="D22" s="81"/>
      <c r="E22" s="81"/>
      <c r="F22" s="82"/>
      <c r="G22" s="53">
        <f>SUM(G20)</f>
        <v>23200000</v>
      </c>
    </row>
    <row r="23" spans="1:7" ht="18.75">
      <c r="A23" s="78" t="s">
        <v>18</v>
      </c>
      <c r="B23" s="78"/>
      <c r="C23" s="78"/>
      <c r="D23" s="78"/>
      <c r="E23" s="78"/>
      <c r="F23" s="78"/>
      <c r="G23" s="35">
        <f>SUM(G9,G13,G17,G19,G22)</f>
        <v>236971500</v>
      </c>
    </row>
    <row r="24" spans="1:7">
      <c r="G24" s="22"/>
    </row>
  </sheetData>
  <mergeCells count="19">
    <mergeCell ref="G20:G21"/>
    <mergeCell ref="A23:F23"/>
    <mergeCell ref="A20:B21"/>
    <mergeCell ref="A22:F22"/>
    <mergeCell ref="A13:F13"/>
    <mergeCell ref="A19:F19"/>
    <mergeCell ref="C20:C21"/>
    <mergeCell ref="D20:D21"/>
    <mergeCell ref="E20:E21"/>
    <mergeCell ref="F20:F21"/>
    <mergeCell ref="A14:B16"/>
    <mergeCell ref="A18:B18"/>
    <mergeCell ref="A17:F17"/>
    <mergeCell ref="A2:G2"/>
    <mergeCell ref="A5:B5"/>
    <mergeCell ref="A9:F9"/>
    <mergeCell ref="A10:B12"/>
    <mergeCell ref="A6:B8"/>
    <mergeCell ref="C8:D8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VALORES UNITARIOS POR SERVICIO</vt:lpstr>
      <vt:lpstr>CALCULO DE PRESUPUESTO OFICIAL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cramirez</dc:creator>
  <cp:lastModifiedBy>cramirez</cp:lastModifiedBy>
  <cp:lastPrinted>2013-05-10T20:14:21Z</cp:lastPrinted>
  <dcterms:created xsi:type="dcterms:W3CDTF">2013-05-03T13:54:01Z</dcterms:created>
  <dcterms:modified xsi:type="dcterms:W3CDTF">2014-03-03T13:15:08Z</dcterms:modified>
</cp:coreProperties>
</file>