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055" windowHeight="8445"/>
  </bookViews>
  <sheets>
    <sheet name="OFERTA ECONOMICA" sheetId="1" r:id="rId1"/>
  </sheets>
  <calcPr calcId="124519"/>
</workbook>
</file>

<file path=xl/calcChain.xml><?xml version="1.0" encoding="utf-8"?>
<calcChain xmlns="http://schemas.openxmlformats.org/spreadsheetml/2006/main">
  <c r="Q12" i="1"/>
  <c r="Q9"/>
  <c r="Q10"/>
  <c r="Q11"/>
  <c r="Q8"/>
  <c r="L9"/>
  <c r="M9" s="1"/>
  <c r="N9" s="1"/>
  <c r="O9" s="1"/>
  <c r="L10"/>
  <c r="M10" s="1"/>
  <c r="N10" s="1"/>
  <c r="O10" s="1"/>
  <c r="L11"/>
  <c r="M11" s="1"/>
  <c r="N11" s="1"/>
  <c r="O11" s="1"/>
  <c r="L8"/>
  <c r="M8" s="1"/>
  <c r="N8" s="1"/>
  <c r="O8" s="1"/>
  <c r="H9"/>
  <c r="I9" s="1"/>
  <c r="J9" s="1"/>
  <c r="H10"/>
  <c r="I10" s="1"/>
  <c r="J10" s="1"/>
  <c r="H11"/>
  <c r="I11" s="1"/>
  <c r="J11" s="1"/>
  <c r="H8"/>
  <c r="I8" s="1"/>
  <c r="J8" s="1"/>
  <c r="O12" l="1"/>
  <c r="J12"/>
  <c r="D9"/>
  <c r="E9" s="1"/>
  <c r="F9" s="1"/>
  <c r="P9" s="1"/>
  <c r="D10"/>
  <c r="E10" s="1"/>
  <c r="F10" s="1"/>
  <c r="P10" s="1"/>
  <c r="D11"/>
  <c r="E11" s="1"/>
  <c r="F11" s="1"/>
  <c r="P11" s="1"/>
  <c r="D8"/>
  <c r="E8" s="1"/>
  <c r="F8" s="1"/>
  <c r="P8" s="1"/>
  <c r="P12" l="1"/>
  <c r="F12"/>
</calcChain>
</file>

<file path=xl/sharedStrings.xml><?xml version="1.0" encoding="utf-8"?>
<sst xmlns="http://schemas.openxmlformats.org/spreadsheetml/2006/main" count="27" uniqueCount="17">
  <si>
    <t>Servicio/Producto</t>
  </si>
  <si>
    <t>Valor unitario en pesos  $</t>
  </si>
  <si>
    <t>VALOR TOTAL</t>
  </si>
  <si>
    <t xml:space="preserve"> IVA</t>
  </si>
  <si>
    <t>Horas de afinamiento de las herramientas IMPERVA X2500 Database Firewall y IMPERVA M150 Management Server (cotizar valor por hora del servicio)</t>
  </si>
  <si>
    <t>Servicio de soporte para los productos IMPERVA X2500 Database Firewall y   IMPERVA M150 Management Server(cotizar valor por hora del servicio)</t>
  </si>
  <si>
    <t>Valor unitario IVA incluido</t>
  </si>
  <si>
    <t>Valor total</t>
  </si>
  <si>
    <t>Renovación licenciamiento (Mantenimiento y soporte) del producto IMPERVA X2500 Database Firewall hasta el 31 de marzo de 2015.</t>
  </si>
  <si>
    <t>Renovación licenciamiento (Mantenimiento y soporte) del producto IMPERVA M150 Management Server, hasta el 31 de marzo de 2015.</t>
  </si>
  <si>
    <t>Cant</t>
  </si>
  <si>
    <t>PRESUPUESTO</t>
  </si>
  <si>
    <t>IPC ACUMULADO 2013 1,94%</t>
  </si>
  <si>
    <t>PROPONENTE A</t>
  </si>
  <si>
    <t>PROPONENTE B</t>
  </si>
  <si>
    <t>PROPONENTE C</t>
  </si>
  <si>
    <t>RESULTADO ESTUDIO DE MERCADO</t>
  </si>
</sst>
</file>

<file path=xl/styles.xml><?xml version="1.0" encoding="utf-8"?>
<styleSheet xmlns="http://schemas.openxmlformats.org/spreadsheetml/2006/main">
  <numFmts count="5">
    <numFmt numFmtId="6" formatCode="&quot;$&quot;\ #,##0_);[Red]\(&quot;$&quot;\ #,##0\)"/>
    <numFmt numFmtId="44" formatCode="_(&quot;$&quot;\ * #,##0.00_);_(&quot;$&quot;\ * \(#,##0.00\);_(&quot;$&quot;\ * &quot;-&quot;??_);_(@_)"/>
    <numFmt numFmtId="43" formatCode="_(* #,##0.00_);_(* \(#,##0.00\);_(* &quot;-&quot;??_);_(@_)"/>
    <numFmt numFmtId="164" formatCode="_(&quot;$&quot;\ * #,##0_);_(&quot;$&quot;\ * \(#,##0\);_(&quot;$&quot;\ * &quot;-&quot;??_);_(@_)"/>
    <numFmt numFmtId="165" formatCode="_(* #,##0_);_(* \(#,##0\);_(* &quot;-&quot;??_);_(@_)"/>
  </numFmts>
  <fonts count="7">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sz val="11"/>
      <name val="Calibri"/>
      <family val="2"/>
      <scheme val="minor"/>
    </font>
    <font>
      <b/>
      <sz val="12"/>
      <color theme="0"/>
      <name val="Calibri"/>
      <family val="2"/>
      <scheme val="minor"/>
    </font>
    <font>
      <b/>
      <sz val="14"/>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rgb="FFFFFF0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63">
    <xf numFmtId="0" fontId="0" fillId="0" borderId="0" xfId="0"/>
    <xf numFmtId="0" fontId="0" fillId="2" borderId="0" xfId="0" applyFont="1" applyFill="1"/>
    <xf numFmtId="0" fontId="0" fillId="2" borderId="0" xfId="0" applyFont="1" applyFill="1" applyAlignment="1">
      <alignment horizontal="right"/>
    </xf>
    <xf numFmtId="0" fontId="2" fillId="2" borderId="0" xfId="0" applyFont="1" applyFill="1" applyBorder="1" applyAlignment="1">
      <alignment horizontal="center" wrapText="1"/>
    </xf>
    <xf numFmtId="6" fontId="0" fillId="2" borderId="0" xfId="0" applyNumberFormat="1" applyFont="1" applyFill="1" applyBorder="1" applyAlignment="1">
      <alignment wrapText="1"/>
    </xf>
    <xf numFmtId="0" fontId="0" fillId="2" borderId="0" xfId="0" applyFont="1" applyFill="1" applyAlignment="1">
      <alignment wrapText="1"/>
    </xf>
    <xf numFmtId="0" fontId="5" fillId="4" borderId="1" xfId="0" applyFont="1" applyFill="1" applyBorder="1" applyAlignment="1">
      <alignment horizontal="center" vertical="center" wrapText="1"/>
    </xf>
    <xf numFmtId="0" fontId="2" fillId="2" borderId="11" xfId="0" applyFont="1" applyFill="1" applyBorder="1" applyAlignment="1">
      <alignment wrapText="1"/>
    </xf>
    <xf numFmtId="0" fontId="2" fillId="2" borderId="10" xfId="0" applyFont="1" applyFill="1" applyBorder="1" applyAlignment="1">
      <alignment wrapText="1"/>
    </xf>
    <xf numFmtId="0" fontId="2" fillId="2" borderId="0" xfId="0" applyFont="1" applyFill="1" applyBorder="1" applyAlignment="1">
      <alignment wrapText="1"/>
    </xf>
    <xf numFmtId="0" fontId="5" fillId="5"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2" fillId="7" borderId="8" xfId="0" applyFont="1" applyFill="1" applyBorder="1" applyAlignment="1">
      <alignment wrapText="1"/>
    </xf>
    <xf numFmtId="6" fontId="0" fillId="7" borderId="1" xfId="0" applyNumberFormat="1" applyFont="1" applyFill="1" applyBorder="1" applyAlignment="1">
      <alignment wrapText="1"/>
    </xf>
    <xf numFmtId="0" fontId="2" fillId="7" borderId="3" xfId="0" applyFont="1" applyFill="1" applyBorder="1" applyAlignment="1">
      <alignment wrapText="1"/>
    </xf>
    <xf numFmtId="164" fontId="0" fillId="2" borderId="0" xfId="0" applyNumberFormat="1" applyFont="1" applyFill="1"/>
    <xf numFmtId="164" fontId="0" fillId="2" borderId="4" xfId="0" applyNumberFormat="1" applyFill="1" applyBorder="1" applyAlignment="1">
      <alignment horizontal="justify" vertical="center" wrapText="1"/>
    </xf>
    <xf numFmtId="164" fontId="0" fillId="2" borderId="4" xfId="1" applyNumberFormat="1" applyFont="1" applyFill="1" applyBorder="1" applyAlignment="1">
      <alignment horizontal="center" vertical="center" wrapText="1"/>
    </xf>
    <xf numFmtId="164" fontId="0" fillId="2" borderId="13" xfId="1" applyNumberFormat="1" applyFont="1" applyFill="1" applyBorder="1" applyAlignment="1">
      <alignment horizontal="center" vertical="center" wrapText="1"/>
    </xf>
    <xf numFmtId="164" fontId="0" fillId="2" borderId="12" xfId="1" applyNumberFormat="1" applyFont="1" applyFill="1" applyBorder="1" applyAlignment="1">
      <alignment horizontal="center" vertical="center" wrapText="1"/>
    </xf>
    <xf numFmtId="164" fontId="0" fillId="2" borderId="14" xfId="1" applyNumberFormat="1" applyFont="1" applyFill="1" applyBorder="1" applyAlignment="1">
      <alignment horizontal="center" vertical="center" wrapText="1"/>
    </xf>
    <xf numFmtId="164" fontId="0" fillId="2" borderId="5" xfId="0" applyNumberFormat="1" applyFill="1" applyBorder="1" applyAlignment="1">
      <alignment horizontal="justify" vertical="center" wrapText="1"/>
    </xf>
    <xf numFmtId="164" fontId="0" fillId="2" borderId="5" xfId="1" applyNumberFormat="1" applyFont="1" applyFill="1" applyBorder="1" applyAlignment="1">
      <alignment horizontal="center" vertical="center" wrapText="1"/>
    </xf>
    <xf numFmtId="164" fontId="0" fillId="2" borderId="15" xfId="1" applyNumberFormat="1" applyFont="1" applyFill="1" applyBorder="1" applyAlignment="1">
      <alignment horizontal="center" vertical="center" wrapText="1"/>
    </xf>
    <xf numFmtId="164" fontId="0" fillId="2" borderId="22" xfId="1" applyNumberFormat="1" applyFont="1" applyFill="1" applyBorder="1" applyAlignment="1">
      <alignment horizontal="center" vertical="center" wrapText="1"/>
    </xf>
    <xf numFmtId="164" fontId="0" fillId="2" borderId="19" xfId="1" applyNumberFormat="1" applyFont="1" applyFill="1" applyBorder="1" applyAlignment="1">
      <alignment horizontal="center" vertical="center" wrapText="1"/>
    </xf>
    <xf numFmtId="164" fontId="4" fillId="2" borderId="7" xfId="0" applyNumberFormat="1" applyFont="1" applyFill="1" applyBorder="1" applyAlignment="1">
      <alignment horizontal="justify" vertical="center" wrapText="1"/>
    </xf>
    <xf numFmtId="164" fontId="0" fillId="2" borderId="6" xfId="1" applyNumberFormat="1" applyFont="1" applyFill="1" applyBorder="1" applyAlignment="1">
      <alignment horizontal="center" vertical="center" wrapText="1"/>
    </xf>
    <xf numFmtId="164" fontId="0" fillId="2" borderId="2" xfId="1" applyNumberFormat="1" applyFont="1" applyFill="1" applyBorder="1" applyAlignment="1">
      <alignment horizontal="center" vertical="center" wrapText="1"/>
    </xf>
    <xf numFmtId="164" fontId="0" fillId="2" borderId="3" xfId="1" applyNumberFormat="1" applyFont="1" applyFill="1" applyBorder="1" applyAlignment="1">
      <alignment horizontal="center" vertical="center" wrapText="1"/>
    </xf>
    <xf numFmtId="164" fontId="0" fillId="2" borderId="16" xfId="1" applyNumberFormat="1" applyFont="1" applyFill="1" applyBorder="1" applyAlignment="1">
      <alignment horizontal="center" vertical="center" wrapText="1"/>
    </xf>
    <xf numFmtId="164" fontId="0" fillId="2" borderId="23" xfId="1" applyNumberFormat="1" applyFont="1" applyFill="1" applyBorder="1" applyAlignment="1">
      <alignment horizontal="center" vertical="center" wrapText="1"/>
    </xf>
    <xf numFmtId="164" fontId="0" fillId="2" borderId="24" xfId="1" applyNumberFormat="1" applyFont="1" applyFill="1" applyBorder="1" applyAlignment="1">
      <alignment horizontal="center" vertical="center" wrapText="1"/>
    </xf>
    <xf numFmtId="44" fontId="0" fillId="7" borderId="1" xfId="0" applyNumberFormat="1" applyFont="1" applyFill="1" applyBorder="1" applyAlignment="1">
      <alignment wrapText="1"/>
    </xf>
    <xf numFmtId="0" fontId="5" fillId="8" borderId="17" xfId="0" applyFont="1" applyFill="1" applyBorder="1" applyAlignment="1">
      <alignment horizontal="center" vertical="center" wrapText="1"/>
    </xf>
    <xf numFmtId="164" fontId="0" fillId="2" borderId="20" xfId="1" applyNumberFormat="1" applyFont="1" applyFill="1" applyBorder="1" applyAlignment="1">
      <alignment horizontal="center" vertical="center" wrapText="1"/>
    </xf>
    <xf numFmtId="164" fontId="0" fillId="2" borderId="21" xfId="1" applyNumberFormat="1" applyFont="1" applyFill="1" applyBorder="1" applyAlignment="1">
      <alignment horizontal="center" vertical="center" wrapText="1"/>
    </xf>
    <xf numFmtId="0" fontId="5" fillId="8" borderId="18" xfId="0" applyFont="1" applyFill="1" applyBorder="1" applyAlignment="1">
      <alignment horizontal="center" vertical="center" wrapText="1"/>
    </xf>
    <xf numFmtId="164" fontId="0" fillId="2" borderId="25" xfId="1" applyNumberFormat="1" applyFont="1" applyFill="1" applyBorder="1" applyAlignment="1">
      <alignment horizontal="center" vertical="center" wrapText="1"/>
    </xf>
    <xf numFmtId="164" fontId="0" fillId="2" borderId="26" xfId="1" applyNumberFormat="1" applyFont="1" applyFill="1" applyBorder="1" applyAlignment="1">
      <alignment horizontal="center" vertical="center" wrapText="1"/>
    </xf>
    <xf numFmtId="164" fontId="0" fillId="2" borderId="27" xfId="1" applyNumberFormat="1" applyFont="1" applyFill="1" applyBorder="1" applyAlignment="1">
      <alignment horizontal="center" vertical="center" wrapText="1"/>
    </xf>
    <xf numFmtId="165" fontId="0" fillId="2" borderId="4" xfId="2" applyNumberFormat="1" applyFont="1" applyFill="1" applyBorder="1" applyAlignment="1">
      <alignment horizontal="center" vertical="center" wrapText="1"/>
    </xf>
    <xf numFmtId="165" fontId="0" fillId="2" borderId="5" xfId="2" applyNumberFormat="1" applyFont="1" applyFill="1" applyBorder="1" applyAlignment="1">
      <alignment horizontal="center" vertical="center" wrapText="1"/>
    </xf>
    <xf numFmtId="165" fontId="0" fillId="2" borderId="5" xfId="2" applyNumberFormat="1" applyFont="1" applyFill="1" applyBorder="1" applyAlignment="1">
      <alignment horizontal="center" wrapText="1"/>
    </xf>
    <xf numFmtId="165" fontId="0" fillId="2" borderId="6" xfId="2" applyNumberFormat="1" applyFont="1" applyFill="1" applyBorder="1" applyAlignment="1">
      <alignment horizontal="center" wrapText="1"/>
    </xf>
    <xf numFmtId="164" fontId="0" fillId="2" borderId="6" xfId="0" applyNumberFormat="1" applyFill="1" applyBorder="1" applyAlignment="1">
      <alignment horizontal="justify" vertical="center" wrapText="1"/>
    </xf>
    <xf numFmtId="44" fontId="0" fillId="2" borderId="0" xfId="0" applyNumberFormat="1" applyFont="1" applyFill="1"/>
    <xf numFmtId="44" fontId="0" fillId="7" borderId="3" xfId="0" applyNumberFormat="1" applyFont="1" applyFill="1" applyBorder="1" applyAlignment="1">
      <alignment wrapText="1"/>
    </xf>
    <xf numFmtId="164" fontId="0" fillId="2" borderId="19" xfId="0" applyNumberFormat="1" applyFont="1" applyFill="1" applyBorder="1" applyAlignment="1">
      <alignment vertical="center" wrapText="1"/>
    </xf>
    <xf numFmtId="44" fontId="1" fillId="9" borderId="19" xfId="0" applyNumberFormat="1" applyFont="1" applyFill="1" applyBorder="1"/>
    <xf numFmtId="0" fontId="1" fillId="6" borderId="19" xfId="0" applyFont="1" applyFill="1" applyBorder="1" applyAlignment="1">
      <alignment horizontal="center" vertical="center"/>
    </xf>
    <xf numFmtId="0" fontId="5" fillId="5" borderId="8" xfId="0" applyFont="1" applyFill="1" applyBorder="1" applyAlignment="1">
      <alignment horizontal="center" wrapText="1"/>
    </xf>
    <xf numFmtId="0" fontId="5" fillId="5" borderId="9" xfId="0" applyFont="1" applyFill="1" applyBorder="1" applyAlignment="1">
      <alignment horizontal="center" wrapText="1"/>
    </xf>
    <xf numFmtId="0" fontId="6" fillId="2" borderId="0" xfId="0" applyFont="1" applyFill="1" applyAlignment="1">
      <alignment horizontal="center"/>
    </xf>
    <xf numFmtId="0" fontId="5" fillId="3" borderId="1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8" xfId="0" applyFont="1" applyFill="1" applyBorder="1" applyAlignment="1">
      <alignment horizontal="center" wrapText="1"/>
    </xf>
    <xf numFmtId="0" fontId="5" fillId="4" borderId="9" xfId="0" applyFont="1" applyFill="1" applyBorder="1" applyAlignment="1">
      <alignment horizontal="center" wrapText="1"/>
    </xf>
    <xf numFmtId="0" fontId="5" fillId="8" borderId="18" xfId="0" applyFont="1" applyFill="1" applyBorder="1" applyAlignment="1">
      <alignment horizontal="center" wrapText="1"/>
    </xf>
    <xf numFmtId="0" fontId="5" fillId="8" borderId="11" xfId="0" applyFont="1" applyFill="1" applyBorder="1" applyAlignment="1">
      <alignment horizontal="center" wrapText="1"/>
    </xf>
  </cellXfs>
  <cellStyles count="3">
    <cellStyle name="Millares" xfId="2" builtinId="3"/>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200026</xdr:colOff>
      <xdr:row>0</xdr:row>
      <xdr:rowOff>66676</xdr:rowOff>
    </xdr:from>
    <xdr:to>
      <xdr:col>0</xdr:col>
      <xdr:colOff>1781176</xdr:colOff>
      <xdr:row>4</xdr:row>
      <xdr:rowOff>63704</xdr:rowOff>
    </xdr:to>
    <xdr:pic>
      <xdr:nvPicPr>
        <xdr:cNvPr id="2" name="Picture 32"/>
        <xdr:cNvPicPr>
          <a:picLocks noChangeAspect="1" noChangeArrowheads="1"/>
        </xdr:cNvPicPr>
      </xdr:nvPicPr>
      <xdr:blipFill>
        <a:blip xmlns:r="http://schemas.openxmlformats.org/officeDocument/2006/relationships" r:embed="rId1"/>
        <a:srcRect/>
        <a:stretch>
          <a:fillRect/>
        </a:stretch>
      </xdr:blipFill>
      <xdr:spPr bwMode="auto">
        <a:xfrm>
          <a:off x="285751" y="66676"/>
          <a:ext cx="1581150" cy="806653"/>
        </a:xfrm>
        <a:prstGeom prst="rect">
          <a:avLst/>
        </a:prstGeom>
        <a:noFill/>
        <a:ln w="9525">
          <a:noFill/>
          <a:miter lim="800000"/>
          <a:headEnd/>
          <a:tailEnd/>
        </a:ln>
      </xdr:spPr>
    </xdr:pic>
    <xdr:clientData/>
  </xdr:twoCellAnchor>
  <xdr:twoCellAnchor>
    <xdr:from>
      <xdr:col>0</xdr:col>
      <xdr:colOff>38100</xdr:colOff>
      <xdr:row>15</xdr:row>
      <xdr:rowOff>57150</xdr:rowOff>
    </xdr:from>
    <xdr:to>
      <xdr:col>6</xdr:col>
      <xdr:colOff>542925</xdr:colOff>
      <xdr:row>25</xdr:row>
      <xdr:rowOff>104775</xdr:rowOff>
    </xdr:to>
    <xdr:sp macro="" textlink="">
      <xdr:nvSpPr>
        <xdr:cNvPr id="3" name="2 CuadroTexto"/>
        <xdr:cNvSpPr txBox="1"/>
      </xdr:nvSpPr>
      <xdr:spPr>
        <a:xfrm>
          <a:off x="123825" y="6048375"/>
          <a:ext cx="7096125" cy="195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CO" sz="1100" b="1">
              <a:solidFill>
                <a:schemeClr val="dk1"/>
              </a:solidFill>
              <a:latin typeface="+mn-lt"/>
              <a:ea typeface="+mn-ea"/>
              <a:cs typeface="+mn-cs"/>
            </a:rPr>
            <a:t>Análisis estudio de mercado</a:t>
          </a:r>
        </a:p>
        <a:p>
          <a:endParaRPr lang="es-CO" sz="1100">
            <a:solidFill>
              <a:schemeClr val="dk1"/>
            </a:solidFill>
            <a:latin typeface="+mn-lt"/>
            <a:ea typeface="+mn-ea"/>
            <a:cs typeface="+mn-cs"/>
          </a:endParaRPr>
        </a:p>
        <a:p>
          <a:pPr lvl="0"/>
          <a:r>
            <a:rPr lang="es-CO" sz="1100">
              <a:solidFill>
                <a:schemeClr val="dk1"/>
              </a:solidFill>
              <a:latin typeface="+mn-lt"/>
              <a:ea typeface="+mn-ea"/>
              <a:cs typeface="+mn-cs"/>
            </a:rPr>
            <a:t>Para el presente estudio de merado se invitaron cuatro empresas, de las cuales solo dos allegaron cotización.</a:t>
          </a:r>
        </a:p>
        <a:p>
          <a:pPr lvl="0"/>
          <a:r>
            <a:rPr lang="es-CO" sz="1100">
              <a:solidFill>
                <a:schemeClr val="dk1"/>
              </a:solidFill>
              <a:latin typeface="+mn-lt"/>
              <a:ea typeface="+mn-ea"/>
              <a:cs typeface="+mn-cs"/>
            </a:rPr>
            <a:t>Las empresas invitadas que no presentaron cotización informaron que el fabricante de las licencias otorga descuentos sobre sus productos a empresas especificas, por lo tanto, no resultaba competitivo para ellos presentarse al estudio de mercado, toda vez que no contaban con dicho descuento.</a:t>
          </a:r>
        </a:p>
        <a:p>
          <a:pPr lvl="0"/>
          <a:r>
            <a:rPr lang="es-CO" sz="1100">
              <a:solidFill>
                <a:schemeClr val="dk1"/>
              </a:solidFill>
              <a:latin typeface="+mn-lt"/>
              <a:ea typeface="+mn-ea"/>
              <a:cs typeface="+mn-cs"/>
            </a:rPr>
            <a:t>A razón de lo expuesto anteriormente, se incluyó el valor de los productos y servicios contratados en el año 2013 para las licencias de IMPERVA, incrementado con el IPC acumulado del año 2013, con el fin de determinar el ppto para el proceso de selección.</a:t>
          </a:r>
        </a:p>
        <a:p>
          <a:pPr lvl="0"/>
          <a:r>
            <a:rPr lang="es-CO" sz="1100">
              <a:solidFill>
                <a:schemeClr val="dk1"/>
              </a:solidFill>
              <a:latin typeface="+mn-lt"/>
              <a:ea typeface="+mn-ea"/>
              <a:cs typeface="+mn-cs"/>
            </a:rPr>
            <a:t>El valor del presupuesto se determinó con el promedio de las dos cotizaciones presentadas y los valores contratados para la vigencia 2013, obteniendo como resultado: $53.536.450</a:t>
          </a:r>
        </a:p>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Q16"/>
  <sheetViews>
    <sheetView tabSelected="1" zoomScale="80" zoomScaleNormal="80" workbookViewId="0">
      <pane xSplit="1" ySplit="7" topLeftCell="F8" activePane="bottomRight" state="frozen"/>
      <selection pane="topRight" activeCell="B1" sqref="B1"/>
      <selection pane="bottomLeft" activeCell="A8" sqref="A8"/>
      <selection pane="bottomRight" activeCell="P9" sqref="P9"/>
    </sheetView>
  </sheetViews>
  <sheetFormatPr baseColWidth="10" defaultRowHeight="15"/>
  <cols>
    <col min="1" max="1" width="46.5703125" style="1" customWidth="1"/>
    <col min="2" max="2" width="6.85546875" style="1" bestFit="1" customWidth="1"/>
    <col min="3" max="3" width="14.5703125" style="1" bestFit="1" customWidth="1"/>
    <col min="4" max="4" width="12.42578125" style="1" bestFit="1" customWidth="1"/>
    <col min="5" max="5" width="14.5703125" style="1" bestFit="1" customWidth="1"/>
    <col min="6" max="6" width="13.5703125" style="1" bestFit="1" customWidth="1"/>
    <col min="7" max="7" width="14.5703125" style="1" bestFit="1" customWidth="1"/>
    <col min="8" max="8" width="12.42578125" style="1" bestFit="1" customWidth="1"/>
    <col min="9" max="9" width="14.5703125" style="1" bestFit="1" customWidth="1"/>
    <col min="10" max="10" width="16.28515625" style="1" bestFit="1" customWidth="1"/>
    <col min="11" max="11" width="14.5703125" style="1" bestFit="1" customWidth="1"/>
    <col min="12" max="12" width="15.5703125" style="1" bestFit="1" customWidth="1"/>
    <col min="13" max="13" width="14.5703125" style="1" bestFit="1" customWidth="1"/>
    <col min="14" max="14" width="13.5703125" style="1" bestFit="1" customWidth="1"/>
    <col min="15" max="15" width="18" style="1" bestFit="1" customWidth="1"/>
    <col min="16" max="16" width="16.5703125" style="1" bestFit="1" customWidth="1"/>
    <col min="17" max="17" width="13.85546875" style="1" bestFit="1" customWidth="1"/>
    <col min="18" max="16384" width="11.42578125" style="1"/>
  </cols>
  <sheetData>
    <row r="3" spans="1:17" ht="18.75">
      <c r="A3" s="54" t="s">
        <v>16</v>
      </c>
      <c r="B3" s="54"/>
      <c r="C3" s="54"/>
      <c r="D3" s="54"/>
      <c r="E3" s="54"/>
      <c r="F3" s="54"/>
      <c r="G3" s="54"/>
      <c r="H3" s="54"/>
      <c r="I3" s="54"/>
      <c r="J3" s="54"/>
      <c r="K3" s="54"/>
      <c r="L3" s="54"/>
      <c r="M3" s="54"/>
      <c r="N3" s="54"/>
      <c r="O3" s="54"/>
      <c r="P3" s="54"/>
    </row>
    <row r="4" spans="1:17">
      <c r="A4" s="2"/>
    </row>
    <row r="5" spans="1:17" ht="15.75" thickBot="1">
      <c r="A5" s="3"/>
      <c r="B5" s="3"/>
      <c r="C5" s="3"/>
      <c r="D5" s="3"/>
      <c r="E5" s="3"/>
      <c r="F5" s="4"/>
    </row>
    <row r="6" spans="1:17" ht="16.5" customHeight="1" thickBot="1">
      <c r="A6" s="55" t="s">
        <v>0</v>
      </c>
      <c r="B6" s="57" t="s">
        <v>10</v>
      </c>
      <c r="C6" s="59" t="s">
        <v>13</v>
      </c>
      <c r="D6" s="60"/>
      <c r="E6" s="60"/>
      <c r="F6" s="60"/>
      <c r="G6" s="52" t="s">
        <v>14</v>
      </c>
      <c r="H6" s="53"/>
      <c r="I6" s="53"/>
      <c r="J6" s="53"/>
      <c r="K6" s="61" t="s">
        <v>15</v>
      </c>
      <c r="L6" s="62"/>
      <c r="M6" s="62"/>
      <c r="N6" s="62"/>
      <c r="O6" s="62"/>
      <c r="P6" s="51" t="s">
        <v>11</v>
      </c>
    </row>
    <row r="7" spans="1:17" ht="32.25" customHeight="1" thickBot="1">
      <c r="A7" s="56"/>
      <c r="B7" s="58"/>
      <c r="C7" s="6" t="s">
        <v>1</v>
      </c>
      <c r="D7" s="6" t="s">
        <v>3</v>
      </c>
      <c r="E7" s="6" t="s">
        <v>6</v>
      </c>
      <c r="F7" s="11" t="s">
        <v>7</v>
      </c>
      <c r="G7" s="10" t="s">
        <v>1</v>
      </c>
      <c r="H7" s="10" t="s">
        <v>3</v>
      </c>
      <c r="I7" s="10" t="s">
        <v>6</v>
      </c>
      <c r="J7" s="12" t="s">
        <v>7</v>
      </c>
      <c r="K7" s="35" t="s">
        <v>1</v>
      </c>
      <c r="L7" s="35" t="s">
        <v>3</v>
      </c>
      <c r="M7" s="35" t="s">
        <v>6</v>
      </c>
      <c r="N7" s="35" t="s">
        <v>7</v>
      </c>
      <c r="O7" s="38" t="s">
        <v>12</v>
      </c>
      <c r="P7" s="51"/>
    </row>
    <row r="8" spans="1:17" s="16" customFormat="1" ht="62.25" customHeight="1">
      <c r="A8" s="17" t="s">
        <v>8</v>
      </c>
      <c r="B8" s="42">
        <v>1</v>
      </c>
      <c r="C8" s="18">
        <v>13086220</v>
      </c>
      <c r="D8" s="18">
        <f>+C8*16%</f>
        <v>2093795.2</v>
      </c>
      <c r="E8" s="18">
        <f>+D8+C8</f>
        <v>15180015.199999999</v>
      </c>
      <c r="F8" s="19">
        <f>+E8*B8</f>
        <v>15180015.199999999</v>
      </c>
      <c r="G8" s="20">
        <v>29629600</v>
      </c>
      <c r="H8" s="20">
        <f>+G8*16%</f>
        <v>4740736</v>
      </c>
      <c r="I8" s="20">
        <f>+H8+G8</f>
        <v>34370336</v>
      </c>
      <c r="J8" s="21">
        <f>+I8*B8</f>
        <v>34370336</v>
      </c>
      <c r="K8" s="36">
        <v>24050000</v>
      </c>
      <c r="L8" s="37">
        <f>+K8*16%</f>
        <v>3848000</v>
      </c>
      <c r="M8" s="37">
        <f>+L8+K8</f>
        <v>27898000</v>
      </c>
      <c r="N8" s="37">
        <f>+M8*B8</f>
        <v>27898000</v>
      </c>
      <c r="O8" s="39">
        <f>(N8*1.0194)</f>
        <v>28439221.200000003</v>
      </c>
      <c r="P8" s="49">
        <f>AVERAGE(F8,J8,O8)</f>
        <v>25996524.133333337</v>
      </c>
      <c r="Q8" s="16">
        <f>(GEOMEAN(O8,J8,F8))</f>
        <v>24572983.806848846</v>
      </c>
    </row>
    <row r="9" spans="1:17" s="16" customFormat="1" ht="62.25" customHeight="1">
      <c r="A9" s="22" t="s">
        <v>9</v>
      </c>
      <c r="B9" s="43">
        <v>1</v>
      </c>
      <c r="C9" s="23">
        <v>24537190</v>
      </c>
      <c r="D9" s="18">
        <f t="shared" ref="D9:D11" si="0">+C9*16%</f>
        <v>3925950.4</v>
      </c>
      <c r="E9" s="18">
        <f t="shared" ref="E9:E11" si="1">+D9+C9</f>
        <v>28463140.399999999</v>
      </c>
      <c r="F9" s="19">
        <f t="shared" ref="F9:F11" si="2">+E9*B9</f>
        <v>28463140.399999999</v>
      </c>
      <c r="G9" s="23">
        <v>16266250</v>
      </c>
      <c r="H9" s="23">
        <f t="shared" ref="H9:H11" si="3">+G9*16%</f>
        <v>2602600</v>
      </c>
      <c r="I9" s="23">
        <f t="shared" ref="I9:I11" si="4">+H9+G9</f>
        <v>18868850</v>
      </c>
      <c r="J9" s="24">
        <f t="shared" ref="J9:J11" si="5">+I9*B9</f>
        <v>18868850</v>
      </c>
      <c r="K9" s="25">
        <v>14029167</v>
      </c>
      <c r="L9" s="26">
        <f t="shared" ref="L9:L11" si="6">+K9*16%</f>
        <v>2244666.7200000002</v>
      </c>
      <c r="M9" s="26">
        <f t="shared" ref="M9:M11" si="7">+L9+K9</f>
        <v>16273833.720000001</v>
      </c>
      <c r="N9" s="26">
        <f t="shared" ref="N9:N11" si="8">+M9*B9</f>
        <v>16273833.720000001</v>
      </c>
      <c r="O9" s="40">
        <f t="shared" ref="O9:O11" si="9">(N9*1.0194)</f>
        <v>16589546.094168002</v>
      </c>
      <c r="P9" s="49">
        <f t="shared" ref="P9:P11" si="10">AVERAGE(F9,J9,O9)</f>
        <v>21307178.831389334</v>
      </c>
      <c r="Q9" s="16">
        <f t="shared" ref="Q9:Q11" si="11">(GEOMEAN(O9,J9,F9))</f>
        <v>20731031.753783487</v>
      </c>
    </row>
    <row r="10" spans="1:17" s="16" customFormat="1" ht="66" customHeight="1" thickBot="1">
      <c r="A10" s="27" t="s">
        <v>5</v>
      </c>
      <c r="B10" s="44">
        <v>10</v>
      </c>
      <c r="C10" s="28">
        <v>109016.67</v>
      </c>
      <c r="D10" s="18">
        <f t="shared" si="0"/>
        <v>17442.6672</v>
      </c>
      <c r="E10" s="18">
        <f t="shared" si="1"/>
        <v>126459.33719999999</v>
      </c>
      <c r="F10" s="19">
        <f t="shared" si="2"/>
        <v>1264593.372</v>
      </c>
      <c r="G10" s="23">
        <v>100000</v>
      </c>
      <c r="H10" s="23">
        <f t="shared" si="3"/>
        <v>16000</v>
      </c>
      <c r="I10" s="23">
        <f t="shared" si="4"/>
        <v>116000</v>
      </c>
      <c r="J10" s="24">
        <f t="shared" si="5"/>
        <v>1160000</v>
      </c>
      <c r="K10" s="25">
        <v>50000</v>
      </c>
      <c r="L10" s="26">
        <f t="shared" si="6"/>
        <v>8000</v>
      </c>
      <c r="M10" s="26">
        <f t="shared" si="7"/>
        <v>58000</v>
      </c>
      <c r="N10" s="26">
        <f t="shared" si="8"/>
        <v>580000</v>
      </c>
      <c r="O10" s="40">
        <f t="shared" si="9"/>
        <v>591252</v>
      </c>
      <c r="P10" s="49">
        <f t="shared" si="10"/>
        <v>1005281.7906666667</v>
      </c>
      <c r="Q10" s="16">
        <f t="shared" si="11"/>
        <v>953660.59432363964</v>
      </c>
    </row>
    <row r="11" spans="1:17" s="16" customFormat="1" ht="70.5" customHeight="1" thickBot="1">
      <c r="A11" s="46" t="s">
        <v>4</v>
      </c>
      <c r="B11" s="45">
        <v>52</v>
      </c>
      <c r="C11" s="28">
        <v>109016.67</v>
      </c>
      <c r="D11" s="29">
        <f t="shared" si="0"/>
        <v>17442.6672</v>
      </c>
      <c r="E11" s="29">
        <f t="shared" si="1"/>
        <v>126459.33719999999</v>
      </c>
      <c r="F11" s="30">
        <f t="shared" si="2"/>
        <v>6575885.5343999993</v>
      </c>
      <c r="G11" s="28">
        <v>100000</v>
      </c>
      <c r="H11" s="28">
        <f t="shared" si="3"/>
        <v>16000</v>
      </c>
      <c r="I11" s="28">
        <f t="shared" si="4"/>
        <v>116000</v>
      </c>
      <c r="J11" s="31">
        <f t="shared" si="5"/>
        <v>6032000</v>
      </c>
      <c r="K11" s="32">
        <v>50000</v>
      </c>
      <c r="L11" s="33">
        <f t="shared" si="6"/>
        <v>8000</v>
      </c>
      <c r="M11" s="33">
        <f t="shared" si="7"/>
        <v>58000</v>
      </c>
      <c r="N11" s="33">
        <f t="shared" si="8"/>
        <v>3016000</v>
      </c>
      <c r="O11" s="41">
        <f t="shared" si="9"/>
        <v>3074510.4000000004</v>
      </c>
      <c r="P11" s="49">
        <f t="shared" si="10"/>
        <v>5227465.3114666669</v>
      </c>
      <c r="Q11" s="16">
        <f t="shared" si="11"/>
        <v>4959035.0904829195</v>
      </c>
    </row>
    <row r="12" spans="1:17" ht="21.75" customHeight="1" thickBot="1">
      <c r="B12" s="7"/>
      <c r="C12" s="7"/>
      <c r="D12" s="8"/>
      <c r="E12" s="13" t="s">
        <v>2</v>
      </c>
      <c r="F12" s="14">
        <f>SUM(F8:F11)</f>
        <v>51483634.506399997</v>
      </c>
      <c r="G12" s="9"/>
      <c r="H12" s="9"/>
      <c r="I12" s="13" t="s">
        <v>2</v>
      </c>
      <c r="J12" s="34">
        <f>SUM(J8:J11)</f>
        <v>60431186</v>
      </c>
      <c r="K12" s="9"/>
      <c r="L12" s="9"/>
      <c r="N12" s="15" t="s">
        <v>2</v>
      </c>
      <c r="O12" s="48">
        <f>SUM(O8:O11)</f>
        <v>48694529.694168001</v>
      </c>
      <c r="P12" s="50">
        <f>SUM(P8:P11)</f>
        <v>53536450.066856004</v>
      </c>
      <c r="Q12" s="16">
        <f>SUM(Q8:Q11)</f>
        <v>51216711.245438896</v>
      </c>
    </row>
    <row r="13" spans="1:17">
      <c r="A13" s="5"/>
      <c r="B13" s="5"/>
      <c r="C13" s="5"/>
      <c r="D13" s="5"/>
      <c r="E13" s="5"/>
      <c r="F13" s="5"/>
    </row>
    <row r="14" spans="1:17">
      <c r="A14" s="5"/>
      <c r="B14" s="5"/>
      <c r="C14" s="5"/>
      <c r="D14" s="5"/>
      <c r="E14" s="5"/>
      <c r="F14" s="5"/>
      <c r="O14" s="47"/>
    </row>
    <row r="15" spans="1:17">
      <c r="A15" s="5"/>
      <c r="B15" s="5"/>
      <c r="C15" s="5"/>
      <c r="D15" s="5"/>
      <c r="E15" s="5"/>
      <c r="F15" s="5"/>
    </row>
    <row r="16" spans="1:17">
      <c r="A16" s="5"/>
      <c r="B16" s="5"/>
      <c r="C16" s="5"/>
      <c r="D16" s="5"/>
      <c r="E16" s="5"/>
      <c r="F16" s="5"/>
    </row>
  </sheetData>
  <mergeCells count="7">
    <mergeCell ref="A6:A7"/>
    <mergeCell ref="B6:B7"/>
    <mergeCell ref="C6:F6"/>
    <mergeCell ref="K6:O6"/>
    <mergeCell ref="A3:P3"/>
    <mergeCell ref="P6:P7"/>
    <mergeCell ref="G6:J6"/>
  </mergeCells>
  <printOptions horizontalCentered="1"/>
  <pageMargins left="0.78740157480314965" right="0.78740157480314965" top="0.78740157480314965" bottom="0.78740157480314965"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OFERTA ECONOMICA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jbernal</dc:creator>
  <cp:lastModifiedBy>yortiz</cp:lastModifiedBy>
  <cp:lastPrinted>2012-07-09T22:54:44Z</cp:lastPrinted>
  <dcterms:created xsi:type="dcterms:W3CDTF">2012-05-02T12:25:48Z</dcterms:created>
  <dcterms:modified xsi:type="dcterms:W3CDTF">2014-03-21T20:25:02Z</dcterms:modified>
</cp:coreProperties>
</file>